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owakirin.sharepoint.com/sites/tf_kkc_008/doc1/70_広報・公告/10_健保ホームページ/10_2024年度 更新依頼/20240401更新/申請様式/"/>
    </mc:Choice>
  </mc:AlternateContent>
  <xr:revisionPtr revIDLastSave="1" documentId="13_ncr:1_{69C8C8A5-9976-4251-93A1-289E0E0289A5}" xr6:coauthVersionLast="47" xr6:coauthVersionMax="47" xr10:uidLastSave="{B82DD606-E875-42DB-A6AC-E3505A2BBCDD}"/>
  <bookViews>
    <workbookView xWindow="-108" yWindow="-108" windowWidth="23256" windowHeight="14016" xr2:uid="{00000000-000D-0000-FFFF-FFFF00000000}"/>
  </bookViews>
  <sheets>
    <sheet name="2024年度前納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H8" i="2" s="1"/>
  <c r="B9" i="2"/>
  <c r="J10" i="2" s="1"/>
  <c r="M11" i="2" l="1"/>
  <c r="M10" i="2"/>
  <c r="H15" i="2"/>
  <c r="L17" i="2"/>
  <c r="F11" i="2"/>
  <c r="F10" i="2"/>
  <c r="G10" i="2"/>
  <c r="F12" i="2"/>
  <c r="L15" i="2"/>
  <c r="M19" i="2"/>
  <c r="K17" i="2"/>
  <c r="J12" i="2"/>
  <c r="K13" i="2"/>
  <c r="H13" i="2"/>
  <c r="H26" i="2" s="1"/>
  <c r="E10" i="2"/>
  <c r="G14" i="2"/>
  <c r="L11" i="2"/>
  <c r="I8" i="2"/>
  <c r="B22" i="2"/>
  <c r="K18" i="2"/>
  <c r="J11" i="2"/>
  <c r="H10" i="2"/>
  <c r="H23" i="2" s="1"/>
  <c r="M12" i="2"/>
  <c r="M14" i="2"/>
  <c r="G11" i="2"/>
  <c r="M15" i="2"/>
  <c r="I16" i="2"/>
  <c r="I29" i="2" s="1"/>
  <c r="I11" i="2"/>
  <c r="I24" i="2" s="1"/>
  <c r="H28" i="2"/>
  <c r="D8" i="2"/>
  <c r="E8" i="2"/>
  <c r="F8" i="2"/>
  <c r="L8" i="2"/>
  <c r="M8" i="2"/>
  <c r="G8" i="2"/>
  <c r="J8" i="2"/>
  <c r="C8" i="2"/>
  <c r="K8" i="2"/>
  <c r="J14" i="2"/>
  <c r="L19" i="2"/>
  <c r="J15" i="2"/>
  <c r="G13" i="2"/>
  <c r="H11" i="2"/>
  <c r="H24" i="2" s="1"/>
  <c r="D10" i="2"/>
  <c r="H12" i="2"/>
  <c r="H25" i="2" s="1"/>
  <c r="C10" i="2"/>
  <c r="J17" i="2"/>
  <c r="I10" i="2"/>
  <c r="I23" i="2" s="1"/>
  <c r="F13" i="2"/>
  <c r="K14" i="2"/>
  <c r="L18" i="2"/>
  <c r="I13" i="2"/>
  <c r="I26" i="2" s="1"/>
  <c r="M17" i="2"/>
  <c r="L14" i="2"/>
  <c r="K12" i="2"/>
  <c r="D11" i="2"/>
  <c r="I14" i="2"/>
  <c r="I27" i="2" s="1"/>
  <c r="K16" i="2"/>
  <c r="M13" i="2"/>
  <c r="E12" i="2"/>
  <c r="J16" i="2"/>
  <c r="L13" i="2"/>
  <c r="L12" i="2"/>
  <c r="E11" i="2"/>
  <c r="M20" i="2"/>
  <c r="K11" i="2"/>
  <c r="J13" i="2"/>
  <c r="I15" i="2"/>
  <c r="I28" i="2" s="1"/>
  <c r="L16" i="2"/>
  <c r="M18" i="2"/>
  <c r="I12" i="2"/>
  <c r="I25" i="2" s="1"/>
  <c r="M16" i="2"/>
  <c r="H14" i="2"/>
  <c r="H27" i="2" s="1"/>
  <c r="G12" i="2"/>
  <c r="L10" i="2"/>
  <c r="K10" i="2"/>
  <c r="K15" i="2"/>
  <c r="K25" i="2" l="1"/>
  <c r="K31" i="2"/>
  <c r="K23" i="2"/>
  <c r="K24" i="2"/>
  <c r="K29" i="2"/>
  <c r="K28" i="2"/>
  <c r="K27" i="2"/>
  <c r="K26" i="2"/>
  <c r="K30" i="2"/>
  <c r="M30" i="2"/>
  <c r="M23" i="2"/>
  <c r="M29" i="2"/>
  <c r="M31" i="2"/>
  <c r="M33" i="2"/>
  <c r="M26" i="2"/>
  <c r="M28" i="2"/>
  <c r="M32" i="2"/>
  <c r="M25" i="2"/>
  <c r="M24" i="2"/>
  <c r="M27" i="2"/>
  <c r="D23" i="2"/>
  <c r="D24" i="2"/>
  <c r="C23" i="2"/>
  <c r="L28" i="2"/>
  <c r="L24" i="2"/>
  <c r="L29" i="2"/>
  <c r="L25" i="2"/>
  <c r="L26" i="2"/>
  <c r="L31" i="2"/>
  <c r="L27" i="2"/>
  <c r="L32" i="2"/>
  <c r="L30" i="2"/>
  <c r="L23" i="2"/>
  <c r="J24" i="2"/>
  <c r="J26" i="2"/>
  <c r="J23" i="2"/>
  <c r="J30" i="2"/>
  <c r="J25" i="2"/>
  <c r="J29" i="2"/>
  <c r="J27" i="2"/>
  <c r="J28" i="2"/>
  <c r="F24" i="2"/>
  <c r="F23" i="2"/>
  <c r="F25" i="2"/>
  <c r="F26" i="2"/>
  <c r="G25" i="2"/>
  <c r="G27" i="2"/>
  <c r="G26" i="2"/>
  <c r="G24" i="2"/>
  <c r="G23" i="2"/>
  <c r="E24" i="2"/>
  <c r="E25" i="2"/>
  <c r="E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B4" authorId="0" shapeId="0" xr:uid="{00000000-0006-0000-0000-000001000000}">
      <text>
        <r>
          <rPr>
            <sz val="12"/>
            <color indexed="14"/>
            <rFont val="ＭＳ 明朝"/>
            <family val="1"/>
            <charset val="128"/>
          </rPr>
          <t xml:space="preserve">
</t>
        </r>
        <r>
          <rPr>
            <b/>
            <sz val="14"/>
            <color indexed="62"/>
            <rFont val="Meiryo UI"/>
            <family val="3"/>
            <charset val="128"/>
          </rPr>
          <t>退職時 または 組合平均月額（500）を入力して下さい。</t>
        </r>
      </text>
    </comment>
  </commentList>
</comments>
</file>

<file path=xl/sharedStrings.xml><?xml version="1.0" encoding="utf-8"?>
<sst xmlns="http://schemas.openxmlformats.org/spreadsheetml/2006/main" count="65" uniqueCount="65">
  <si>
    <t>-</t>
    <phoneticPr fontId="2"/>
  </si>
  <si>
    <r>
      <rPr>
        <b/>
        <sz val="16"/>
        <color indexed="8"/>
        <rFont val="ＭＳ ゴシック"/>
        <family val="3"/>
        <charset val="128"/>
      </rPr>
      <t>＊</t>
    </r>
    <r>
      <rPr>
        <b/>
        <sz val="16"/>
        <color indexed="8"/>
        <rFont val="Arial"/>
        <family val="2"/>
      </rPr>
      <t>2024</t>
    </r>
    <r>
      <rPr>
        <b/>
        <sz val="16"/>
        <color indexed="8"/>
        <rFont val="ＭＳ ゴシック"/>
        <family val="3"/>
        <charset val="128"/>
      </rPr>
      <t>年度改訂版＊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61"/>
        <rFont val="Arial"/>
        <family val="2"/>
      </rPr>
      <t xml:space="preserve">          </t>
    </r>
    <phoneticPr fontId="2"/>
  </si>
  <si>
    <r>
      <rPr>
        <b/>
        <sz val="16"/>
        <rFont val="ＭＳ ゴシック"/>
        <family val="3"/>
        <charset val="128"/>
      </rPr>
      <t>任意継続保険料（一般、調整および介護を含む）前納金額早見表</t>
    </r>
    <phoneticPr fontId="2"/>
  </si>
  <si>
    <r>
      <rPr>
        <b/>
        <sz val="16"/>
        <color indexed="10"/>
        <rFont val="ＭＳ ゴシック"/>
        <family val="3"/>
        <charset val="128"/>
      </rPr>
      <t>・この前納金額早見表は、退職後に初めて保険料を振り込む時のみ有効です。</t>
    </r>
    <phoneticPr fontId="2"/>
  </si>
  <si>
    <r>
      <rPr>
        <b/>
        <sz val="16"/>
        <color indexed="10"/>
        <rFont val="ＭＳ ゴシック"/>
        <family val="3"/>
        <charset val="128"/>
      </rPr>
      <t>・資格取得月は、保険料の割引はありません。</t>
    </r>
    <rPh sb="1" eb="3">
      <t>シカク</t>
    </rPh>
    <rPh sb="3" eb="5">
      <t>シュトク</t>
    </rPh>
    <rPh sb="5" eb="6">
      <t>ツキ</t>
    </rPh>
    <rPh sb="8" eb="11">
      <t>ホケンリョウ</t>
    </rPh>
    <rPh sb="12" eb="14">
      <t>ワリビキ</t>
    </rPh>
    <phoneticPr fontId="2"/>
  </si>
  <si>
    <r>
      <rPr>
        <b/>
        <sz val="16"/>
        <rFont val="ＭＳ ゴシック"/>
        <family val="3"/>
        <charset val="128"/>
      </rPr>
      <t>前納当初から　または介護保険資格取得月から年度末までの前納</t>
    </r>
    <phoneticPr fontId="2"/>
  </si>
  <si>
    <r>
      <rPr>
        <sz val="11"/>
        <rFont val="ＭＳ ゴシック"/>
        <family val="3"/>
        <charset val="128"/>
      </rPr>
      <t>月別係数</t>
    </r>
  </si>
  <si>
    <r>
      <rPr>
        <sz val="11"/>
        <rFont val="ＭＳ ゴシック"/>
        <family val="3"/>
        <charset val="128"/>
      </rPr>
      <t>納入倍率（逆数表示）</t>
    </r>
  </si>
  <si>
    <r>
      <rPr>
        <sz val="11"/>
        <rFont val="ＭＳ ゴシック"/>
        <family val="3"/>
        <charset val="128"/>
      </rPr>
      <t>健康保険料率</t>
    </r>
  </si>
  <si>
    <r>
      <rPr>
        <sz val="11"/>
        <rFont val="ＭＳ ゴシック"/>
        <family val="3"/>
        <charset val="128"/>
      </rPr>
      <t>介護保険料率</t>
    </r>
  </si>
  <si>
    <r>
      <rPr>
        <sz val="16"/>
        <color indexed="8"/>
        <rFont val="ＭＳ ゴシック"/>
        <family val="3"/>
        <charset val="128"/>
      </rPr>
      <t>標準報酬月額</t>
    </r>
  </si>
  <si>
    <r>
      <rPr>
        <sz val="16"/>
        <color indexed="8"/>
        <rFont val="ＭＳ ゴシック"/>
        <family val="3"/>
        <charset val="128"/>
      </rPr>
      <t>千円</t>
    </r>
  </si>
  <si>
    <r>
      <rPr>
        <b/>
        <sz val="14"/>
        <color indexed="10"/>
        <rFont val="ＭＳ ゴシック"/>
        <family val="3"/>
        <charset val="128"/>
      </rPr>
      <t>資格取得月</t>
    </r>
    <rPh sb="0" eb="2">
      <t>シカク</t>
    </rPh>
    <rPh sb="2" eb="4">
      <t>シュトク</t>
    </rPh>
    <rPh sb="4" eb="5">
      <t>ツキ</t>
    </rPh>
    <phoneticPr fontId="2"/>
  </si>
  <si>
    <r>
      <t>3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</si>
  <si>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2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</si>
  <si>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1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</si>
  <si>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12</t>
    </r>
    <r>
      <rPr>
        <b/>
        <sz val="14"/>
        <color indexed="10"/>
        <rFont val="ＭＳ ゴシック"/>
        <family val="3"/>
        <charset val="128"/>
      </rPr>
      <t>月</t>
    </r>
    <rPh sb="2" eb="3">
      <t>ガツ</t>
    </rPh>
    <phoneticPr fontId="2"/>
  </si>
  <si>
    <r>
      <t>11</t>
    </r>
    <r>
      <rPr>
        <b/>
        <sz val="14"/>
        <color indexed="10"/>
        <rFont val="ＭＳ ゴシック"/>
        <family val="3"/>
        <charset val="128"/>
      </rPr>
      <t>月</t>
    </r>
    <rPh sb="2" eb="3">
      <t>ガツ</t>
    </rPh>
    <phoneticPr fontId="2"/>
  </si>
  <si>
    <r>
      <t>10</t>
    </r>
    <r>
      <rPr>
        <b/>
        <sz val="14"/>
        <color indexed="10"/>
        <rFont val="ＭＳ ゴシック"/>
        <family val="3"/>
        <charset val="128"/>
      </rPr>
      <t>月</t>
    </r>
    <rPh sb="2" eb="3">
      <t>ガツ</t>
    </rPh>
    <phoneticPr fontId="2"/>
  </si>
  <si>
    <r>
      <t>9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</si>
  <si>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8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</si>
  <si>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7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</si>
  <si>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6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</si>
  <si>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5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</si>
  <si>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t>4</t>
    </r>
    <r>
      <rPr>
        <b/>
        <sz val="14"/>
        <color indexed="10"/>
        <rFont val="ＭＳ ゴシック"/>
        <family val="3"/>
        <charset val="128"/>
      </rPr>
      <t>月</t>
    </r>
    <rPh sb="1" eb="2">
      <t>ガツ</t>
    </rPh>
    <phoneticPr fontId="2"/>
  </si>
  <si>
    <r>
      <rPr>
        <b/>
        <sz val="14"/>
        <color indexed="14"/>
        <rFont val="ＭＳ ゴシック"/>
        <family val="3"/>
        <charset val="128"/>
      </rPr>
      <t>割引対象月数</t>
    </r>
    <rPh sb="0" eb="2">
      <t>ワリビキ</t>
    </rPh>
    <rPh sb="2" eb="4">
      <t>タイショウ</t>
    </rPh>
    <rPh sb="4" eb="5">
      <t>ツキ</t>
    </rPh>
    <rPh sb="5" eb="6">
      <t>スウ</t>
    </rPh>
    <phoneticPr fontId="2"/>
  </si>
  <si>
    <r>
      <t>0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</si>
  <si>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1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</si>
  <si>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2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</si>
  <si>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3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</si>
  <si>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4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</si>
  <si>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5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</si>
  <si>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6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</si>
  <si>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7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</si>
  <si>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8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</si>
  <si>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9</t>
    </r>
    <r>
      <rPr>
        <b/>
        <sz val="14"/>
        <color indexed="14"/>
        <rFont val="ＭＳ ゴシック"/>
        <family val="3"/>
        <charset val="128"/>
      </rPr>
      <t>か月</t>
    </r>
    <rPh sb="2" eb="3">
      <t>ゲツ</t>
    </rPh>
    <phoneticPr fontId="2"/>
  </si>
  <si>
    <r>
      <t>10</t>
    </r>
    <r>
      <rPr>
        <b/>
        <sz val="14"/>
        <color indexed="14"/>
        <rFont val="ＭＳ ゴシック"/>
        <family val="3"/>
        <charset val="128"/>
      </rPr>
      <t>か月</t>
    </r>
    <rPh sb="3" eb="4">
      <t>ゲツ</t>
    </rPh>
    <phoneticPr fontId="2"/>
  </si>
  <si>
    <r>
      <t>11</t>
    </r>
    <r>
      <rPr>
        <b/>
        <sz val="14"/>
        <color indexed="14"/>
        <rFont val="ＭＳ ゴシック"/>
        <family val="3"/>
        <charset val="128"/>
      </rPr>
      <t>か月</t>
    </r>
  </si>
  <si>
    <r>
      <rPr>
        <b/>
        <sz val="14"/>
        <rFont val="ＭＳ ゴシック"/>
        <family val="3"/>
        <charset val="128"/>
      </rPr>
      <t>健康保険料</t>
    </r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</si>
  <si>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0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</si>
  <si>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</si>
  <si>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</si>
  <si>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3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</si>
  <si>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4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</si>
  <si>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5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</si>
  <si>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6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</si>
  <si>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7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</si>
  <si>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</si>
  <si>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9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6" eb="7">
      <t>ゲツ</t>
    </rPh>
    <rPh sb="7" eb="8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</si>
  <si>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10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7" eb="8">
      <t>ゲツ</t>
    </rPh>
    <rPh sb="8" eb="9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</si>
  <si>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11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7" eb="8">
      <t>ゲツ</t>
    </rPh>
    <rPh sb="8" eb="9">
      <t>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</si>
  <si>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12</t>
    </r>
    <r>
      <rPr>
        <sz val="12"/>
        <rFont val="ＭＳ ゴシック"/>
        <family val="3"/>
        <charset val="128"/>
      </rPr>
      <t>か月分</t>
    </r>
    <rPh sb="0" eb="2">
      <t>カイゴ</t>
    </rPh>
    <rPh sb="2" eb="4">
      <t>ゼンノウ</t>
    </rPh>
    <rPh sb="7" eb="9">
      <t>ゲツブン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</si>
  <si>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0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</si>
  <si>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</si>
  <si>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2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</si>
  <si>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3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</si>
  <si>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4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</si>
  <si>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5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</si>
  <si>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6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</si>
  <si>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7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</si>
  <si>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8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</si>
  <si>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9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6" eb="8">
      <t>ゲツブン</t>
    </rPh>
    <rPh sb="10" eb="12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</si>
  <si>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10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7" eb="9">
      <t>ゲツブン</t>
    </rPh>
    <rPh sb="11" eb="13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</si>
  <si>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11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7" eb="9">
      <t>ゲツブン</t>
    </rPh>
    <rPh sb="11" eb="13">
      <t>ガッサン</t>
    </rPh>
    <phoneticPr fontId="2"/>
  </si>
  <si>
    <r>
      <rPr>
        <sz val="12"/>
        <rFont val="ＭＳ ゴシック"/>
        <family val="3"/>
        <charset val="128"/>
      </rPr>
      <t>介護前納</t>
    </r>
    <r>
      <rPr>
        <sz val="12"/>
        <rFont val="Arial"/>
        <family val="2"/>
      </rPr>
      <t>12</t>
    </r>
    <r>
      <rPr>
        <sz val="12"/>
        <rFont val="ＭＳ ゴシック"/>
        <family val="3"/>
        <charset val="128"/>
      </rPr>
      <t>か月分との合算</t>
    </r>
    <rPh sb="0" eb="2">
      <t>カイゴ</t>
    </rPh>
    <rPh sb="2" eb="4">
      <t>ゼンノウ</t>
    </rPh>
    <rPh sb="7" eb="9">
      <t>ゲツブン</t>
    </rPh>
    <rPh sb="11" eb="13">
      <t>ガッサン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</si>
</sst>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_ "/>
  </numFmts>
  <fonts count="2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4"/>
      <name val="ＭＳ 明朝"/>
      <family val="1"/>
      <charset val="128"/>
    </font>
    <font>
      <b/>
      <sz val="14"/>
      <color indexed="62"/>
      <name val="Meiryo UI"/>
      <family val="3"/>
      <charset val="128"/>
    </font>
    <font>
      <b/>
      <sz val="16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color indexed="8"/>
      <name val="Arial"/>
      <family val="2"/>
    </font>
    <font>
      <b/>
      <sz val="16"/>
      <color indexed="6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ＭＳ ゴシック"/>
      <family val="3"/>
      <charset val="128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ＭＳ ゴシック"/>
      <family val="3"/>
      <charset val="128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Arial"/>
      <family val="2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21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/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/>
      <right style="medium">
        <color indexed="57"/>
      </right>
      <top/>
      <bottom style="medium">
        <color indexed="21"/>
      </bottom>
      <diagonal/>
    </border>
    <border>
      <left style="thin">
        <color indexed="57"/>
      </left>
      <right/>
      <top/>
      <bottom style="medium">
        <color indexed="57"/>
      </bottom>
      <diagonal/>
    </border>
    <border>
      <left style="thin">
        <color indexed="57"/>
      </left>
      <right/>
      <top style="medium">
        <color indexed="57"/>
      </top>
      <bottom/>
      <diagonal/>
    </border>
    <border>
      <left style="thin">
        <color indexed="57"/>
      </left>
      <right/>
      <top/>
      <bottom/>
      <diagonal/>
    </border>
    <border>
      <left style="thin">
        <color indexed="57"/>
      </left>
      <right/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 style="dashed">
        <color indexed="57"/>
      </bottom>
      <diagonal/>
    </border>
    <border>
      <left style="thin">
        <color indexed="57"/>
      </left>
      <right/>
      <top style="medium">
        <color indexed="57"/>
      </top>
      <bottom style="dashed">
        <color indexed="57"/>
      </bottom>
      <diagonal/>
    </border>
    <border>
      <left/>
      <right/>
      <top style="medium">
        <color indexed="57"/>
      </top>
      <bottom style="dashed">
        <color indexed="57"/>
      </bottom>
      <diagonal/>
    </border>
    <border>
      <left/>
      <right style="medium">
        <color indexed="57"/>
      </right>
      <top style="medium">
        <color indexed="57"/>
      </top>
      <bottom style="dashed">
        <color indexed="5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8" fontId="11" fillId="0" borderId="0" xfId="1" applyFont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>
      <alignment horizontal="center" vertical="center"/>
    </xf>
    <xf numFmtId="0" fontId="20" fillId="4" borderId="17" xfId="0" applyFont="1" applyFill="1" applyBorder="1" applyAlignment="1">
      <alignment horizontal="left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4" borderId="6" xfId="0" applyFont="1" applyFill="1" applyBorder="1" applyAlignment="1">
      <alignment horizontal="left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38" fontId="22" fillId="2" borderId="13" xfId="1" applyFont="1" applyFill="1" applyBorder="1" applyAlignment="1">
      <alignment vertical="center"/>
    </xf>
    <xf numFmtId="38" fontId="22" fillId="2" borderId="7" xfId="1" applyFont="1" applyFill="1" applyBorder="1" applyAlignment="1">
      <alignment vertical="center"/>
    </xf>
    <xf numFmtId="38" fontId="22" fillId="2" borderId="9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9" fillId="2" borderId="3" xfId="0" applyFont="1" applyFill="1" applyBorder="1" applyAlignment="1">
      <alignment vertical="center"/>
    </xf>
    <xf numFmtId="38" fontId="15" fillId="2" borderId="14" xfId="1" applyFont="1" applyFill="1" applyBorder="1" applyAlignment="1">
      <alignment vertical="center"/>
    </xf>
    <xf numFmtId="38" fontId="19" fillId="0" borderId="10" xfId="1" applyFont="1" applyFill="1" applyBorder="1" applyAlignment="1">
      <alignment vertical="center"/>
    </xf>
    <xf numFmtId="38" fontId="19" fillId="0" borderId="11" xfId="1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19" fillId="0" borderId="8" xfId="1" applyFont="1" applyBorder="1" applyAlignment="1">
      <alignment vertical="center"/>
    </xf>
    <xf numFmtId="0" fontId="19" fillId="0" borderId="15" xfId="0" quotePrefix="1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2" borderId="8" xfId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8" fontId="19" fillId="0" borderId="1" xfId="1" applyFont="1" applyBorder="1" applyAlignment="1">
      <alignment vertical="center"/>
    </xf>
    <xf numFmtId="38" fontId="19" fillId="0" borderId="12" xfId="1" applyFont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38" fontId="15" fillId="3" borderId="15" xfId="1" applyFont="1" applyFill="1" applyBorder="1" applyAlignment="1">
      <alignment vertical="center"/>
    </xf>
    <xf numFmtId="38" fontId="15" fillId="3" borderId="0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19" fillId="0" borderId="8" xfId="1" applyFont="1" applyFill="1" applyBorder="1" applyAlignment="1">
      <alignment vertical="center"/>
    </xf>
    <xf numFmtId="38" fontId="15" fillId="3" borderId="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90" zoomScaleNormal="90" workbookViewId="0">
      <selection activeCell="B4" sqref="B4"/>
    </sheetView>
  </sheetViews>
  <sheetFormatPr defaultRowHeight="18" customHeight="1" x14ac:dyDescent="0.2"/>
  <cols>
    <col min="1" max="1" width="33" style="2" bestFit="1" customWidth="1"/>
    <col min="2" max="13" width="12.88671875" style="2" customWidth="1"/>
    <col min="14" max="14" width="1.44140625" style="4" customWidth="1"/>
    <col min="15" max="16384" width="8.88671875" style="2"/>
  </cols>
  <sheetData>
    <row r="1" spans="1:14" s="25" customFormat="1" ht="24.6" customHeight="1" x14ac:dyDescent="0.2">
      <c r="A1" s="1" t="s">
        <v>1</v>
      </c>
      <c r="D1" s="3" t="s">
        <v>2</v>
      </c>
      <c r="N1" s="26"/>
    </row>
    <row r="2" spans="1:14" s="3" customFormat="1" ht="24.6" customHeight="1" x14ac:dyDescent="0.2">
      <c r="B2" s="5"/>
      <c r="C2" s="5"/>
      <c r="D2" s="6" t="s">
        <v>3</v>
      </c>
      <c r="E2" s="5"/>
      <c r="F2" s="5"/>
      <c r="G2" s="5"/>
      <c r="H2" s="5"/>
      <c r="I2" s="5"/>
      <c r="J2" s="5"/>
      <c r="K2" s="5"/>
      <c r="M2" s="5"/>
      <c r="N2" s="7"/>
    </row>
    <row r="3" spans="1:14" s="3" customFormat="1" ht="24.6" customHeight="1" thickBot="1" x14ac:dyDescent="0.25">
      <c r="A3" s="5"/>
      <c r="B3" s="5"/>
      <c r="C3" s="5"/>
      <c r="D3" s="8" t="s">
        <v>4</v>
      </c>
      <c r="E3" s="5"/>
      <c r="F3" s="5"/>
      <c r="G3" s="5"/>
      <c r="H3" s="5"/>
      <c r="I3" s="5"/>
      <c r="J3" s="5"/>
      <c r="K3" s="5"/>
      <c r="M3" s="5"/>
      <c r="N3" s="7"/>
    </row>
    <row r="4" spans="1:14" s="25" customFormat="1" ht="24.6" customHeight="1" thickBot="1" x14ac:dyDescent="0.25">
      <c r="A4" s="27" t="s">
        <v>10</v>
      </c>
      <c r="B4" s="28">
        <v>500</v>
      </c>
      <c r="C4" s="29" t="s">
        <v>11</v>
      </c>
      <c r="N4" s="26"/>
    </row>
    <row r="5" spans="1:14" s="3" customFormat="1" ht="24.6" customHeight="1" thickBot="1" x14ac:dyDescent="0.25">
      <c r="D5" s="3" t="s">
        <v>5</v>
      </c>
    </row>
    <row r="6" spans="1:14" s="35" customFormat="1" ht="18" customHeight="1" x14ac:dyDescent="0.2">
      <c r="A6" s="30" t="s">
        <v>12</v>
      </c>
      <c r="B6" s="31" t="s">
        <v>13</v>
      </c>
      <c r="C6" s="32" t="s">
        <v>14</v>
      </c>
      <c r="D6" s="32" t="s">
        <v>15</v>
      </c>
      <c r="E6" s="32" t="s">
        <v>16</v>
      </c>
      <c r="F6" s="32" t="s">
        <v>17</v>
      </c>
      <c r="G6" s="32" t="s">
        <v>18</v>
      </c>
      <c r="H6" s="32" t="s">
        <v>19</v>
      </c>
      <c r="I6" s="32" t="s">
        <v>20</v>
      </c>
      <c r="J6" s="32" t="s">
        <v>21</v>
      </c>
      <c r="K6" s="32" t="s">
        <v>22</v>
      </c>
      <c r="L6" s="32" t="s">
        <v>23</v>
      </c>
      <c r="M6" s="33" t="s">
        <v>24</v>
      </c>
      <c r="N6" s="34"/>
    </row>
    <row r="7" spans="1:14" s="41" customFormat="1" ht="18" customHeight="1" thickBot="1" x14ac:dyDescent="0.25">
      <c r="A7" s="36" t="s">
        <v>25</v>
      </c>
      <c r="B7" s="37" t="s">
        <v>26</v>
      </c>
      <c r="C7" s="38" t="s">
        <v>27</v>
      </c>
      <c r="D7" s="38" t="s">
        <v>28</v>
      </c>
      <c r="E7" s="38" t="s">
        <v>29</v>
      </c>
      <c r="F7" s="38" t="s">
        <v>30</v>
      </c>
      <c r="G7" s="38" t="s">
        <v>31</v>
      </c>
      <c r="H7" s="38" t="s">
        <v>32</v>
      </c>
      <c r="I7" s="38" t="s">
        <v>33</v>
      </c>
      <c r="J7" s="38" t="s">
        <v>34</v>
      </c>
      <c r="K7" s="38" t="s">
        <v>35</v>
      </c>
      <c r="L7" s="38" t="s">
        <v>36</v>
      </c>
      <c r="M7" s="39" t="s">
        <v>37</v>
      </c>
      <c r="N7" s="40"/>
    </row>
    <row r="8" spans="1:14" s="47" customFormat="1" ht="18" customHeight="1" thickBot="1" x14ac:dyDescent="0.25">
      <c r="A8" s="42" t="s">
        <v>38</v>
      </c>
      <c r="B8" s="43">
        <f>ROUND($B$4*$B$38*B36,0)</f>
        <v>42500</v>
      </c>
      <c r="C8" s="44">
        <f>ROUND($B$4*$B$38*C36,0)+B8</f>
        <v>84861</v>
      </c>
      <c r="D8" s="44">
        <f>ROUND($B$4*$B$38*D36,0)+B8</f>
        <v>127084</v>
      </c>
      <c r="E8" s="44">
        <f>ROUND($B$4*$B$38*E36,0)+B8</f>
        <v>169170</v>
      </c>
      <c r="F8" s="44">
        <f>ROUND($B$4*$B$38*F36,0)+B8</f>
        <v>211118</v>
      </c>
      <c r="G8" s="44">
        <f>ROUND($B$4*$B$38*G36,0)+B8</f>
        <v>252929</v>
      </c>
      <c r="H8" s="44">
        <f>ROUND($B$4*$B$38*H36,0)+B8</f>
        <v>294604</v>
      </c>
      <c r="I8" s="44">
        <f>ROUND($B$4*$B$38*I36,0)+B8</f>
        <v>336142</v>
      </c>
      <c r="J8" s="44">
        <f>ROUND($B$4*$B$38*J36,0)+B8</f>
        <v>377545</v>
      </c>
      <c r="K8" s="44">
        <f>ROUND($B$4*$B$38*K36,0)+B8</f>
        <v>418813</v>
      </c>
      <c r="L8" s="44">
        <f>ROUND($B$4*$B$38*L36,0)+B8</f>
        <v>459947</v>
      </c>
      <c r="M8" s="45">
        <f>ROUND($B$4*$B$38*M36,0)+B8</f>
        <v>500946</v>
      </c>
      <c r="N8" s="46"/>
    </row>
    <row r="9" spans="1:14" ht="18" customHeight="1" x14ac:dyDescent="0.2">
      <c r="A9" s="48" t="s">
        <v>39</v>
      </c>
      <c r="B9" s="49">
        <f>ROUNDDOWN($B$4*$B$39*B36,0)</f>
        <v>8500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20"/>
    </row>
    <row r="10" spans="1:14" ht="18" customHeight="1" x14ac:dyDescent="0.2">
      <c r="A10" s="52" t="s">
        <v>40</v>
      </c>
      <c r="B10" s="53"/>
      <c r="C10" s="54">
        <f>ROUNDDOWN($B$4*$B$39*C36,0)+B9</f>
        <v>16972</v>
      </c>
      <c r="D10" s="55">
        <f t="shared" ref="D10:M10" si="0">ROUNDDOWN($B$9*D37,0)</f>
        <v>8444</v>
      </c>
      <c r="E10" s="55">
        <f t="shared" si="0"/>
        <v>8417</v>
      </c>
      <c r="F10" s="55">
        <f t="shared" si="0"/>
        <v>8389</v>
      </c>
      <c r="G10" s="55">
        <f t="shared" si="0"/>
        <v>8362</v>
      </c>
      <c r="H10" s="55">
        <f t="shared" si="0"/>
        <v>8334</v>
      </c>
      <c r="I10" s="55">
        <f t="shared" si="0"/>
        <v>8307</v>
      </c>
      <c r="J10" s="55">
        <f t="shared" si="0"/>
        <v>8280</v>
      </c>
      <c r="K10" s="55">
        <f t="shared" si="0"/>
        <v>8253</v>
      </c>
      <c r="L10" s="55">
        <f t="shared" si="0"/>
        <v>8226</v>
      </c>
      <c r="M10" s="56">
        <f t="shared" si="0"/>
        <v>8199</v>
      </c>
      <c r="N10" s="20"/>
    </row>
    <row r="11" spans="1:14" ht="18" customHeight="1" x14ac:dyDescent="0.2">
      <c r="A11" s="52" t="s">
        <v>41</v>
      </c>
      <c r="B11" s="57"/>
      <c r="C11" s="55"/>
      <c r="D11" s="54">
        <f>ROUNDDOWN($B$4*$B$39*D36,0)+B9</f>
        <v>25416</v>
      </c>
      <c r="E11" s="55">
        <f t="shared" ref="E11:M11" si="1">ROUNDDOWN($B$9*E37+$B$9*D37,0)</f>
        <v>16861</v>
      </c>
      <c r="F11" s="55">
        <f t="shared" si="1"/>
        <v>16806</v>
      </c>
      <c r="G11" s="55">
        <f t="shared" si="1"/>
        <v>16751</v>
      </c>
      <c r="H11" s="55">
        <f t="shared" si="1"/>
        <v>16697</v>
      </c>
      <c r="I11" s="55">
        <f t="shared" si="1"/>
        <v>16642</v>
      </c>
      <c r="J11" s="55">
        <f t="shared" si="1"/>
        <v>16588</v>
      </c>
      <c r="K11" s="55">
        <f t="shared" si="1"/>
        <v>16534</v>
      </c>
      <c r="L11" s="55">
        <f t="shared" si="1"/>
        <v>16480</v>
      </c>
      <c r="M11" s="56">
        <f t="shared" si="1"/>
        <v>16426</v>
      </c>
      <c r="N11" s="20"/>
    </row>
    <row r="12" spans="1:14" ht="18" customHeight="1" x14ac:dyDescent="0.2">
      <c r="A12" s="52" t="s">
        <v>42</v>
      </c>
      <c r="B12" s="58"/>
      <c r="C12" s="55"/>
      <c r="D12" s="55"/>
      <c r="E12" s="54">
        <f>ROUNDDOWN($B$4*$B$39*E36,0)+B9</f>
        <v>33833</v>
      </c>
      <c r="F12" s="55">
        <f t="shared" ref="F12:M12" si="2">ROUNDDOWN($B$9*F37+$B$9*E37+$B$9*D37,0)</f>
        <v>25251</v>
      </c>
      <c r="G12" s="55">
        <f t="shared" si="2"/>
        <v>25168</v>
      </c>
      <c r="H12" s="55">
        <f t="shared" si="2"/>
        <v>25086</v>
      </c>
      <c r="I12" s="55">
        <f t="shared" si="2"/>
        <v>25004</v>
      </c>
      <c r="J12" s="55">
        <f t="shared" si="2"/>
        <v>24923</v>
      </c>
      <c r="K12" s="55">
        <f t="shared" si="2"/>
        <v>24841</v>
      </c>
      <c r="L12" s="55">
        <f t="shared" si="2"/>
        <v>24760</v>
      </c>
      <c r="M12" s="56">
        <f t="shared" si="2"/>
        <v>24680</v>
      </c>
      <c r="N12" s="20"/>
    </row>
    <row r="13" spans="1:14" ht="18" customHeight="1" x14ac:dyDescent="0.2">
      <c r="A13" s="52" t="s">
        <v>43</v>
      </c>
      <c r="B13" s="57"/>
      <c r="C13" s="55"/>
      <c r="D13" s="55"/>
      <c r="E13" s="55"/>
      <c r="F13" s="54">
        <f>ROUNDDOWN($B$4*$B$39*F36,0)+B9</f>
        <v>42223</v>
      </c>
      <c r="G13" s="55">
        <f t="shared" ref="G13:M13" si="3">ROUNDDOWN($B$9*G37+$B$9*F37+$B$9*E37+$B$9*D37,0)</f>
        <v>33613</v>
      </c>
      <c r="H13" s="55">
        <f t="shared" si="3"/>
        <v>33503</v>
      </c>
      <c r="I13" s="55">
        <f t="shared" si="3"/>
        <v>33394</v>
      </c>
      <c r="J13" s="55">
        <f t="shared" si="3"/>
        <v>33285</v>
      </c>
      <c r="K13" s="55">
        <f t="shared" si="3"/>
        <v>33176</v>
      </c>
      <c r="L13" s="55">
        <f t="shared" si="3"/>
        <v>33068</v>
      </c>
      <c r="M13" s="56">
        <f t="shared" si="3"/>
        <v>32960</v>
      </c>
      <c r="N13" s="20"/>
    </row>
    <row r="14" spans="1:14" ht="18" customHeight="1" x14ac:dyDescent="0.2">
      <c r="A14" s="52" t="s">
        <v>44</v>
      </c>
      <c r="B14" s="58"/>
      <c r="C14" s="55"/>
      <c r="D14" s="55"/>
      <c r="E14" s="55"/>
      <c r="F14" s="55"/>
      <c r="G14" s="54">
        <f>ROUNDDOWN($B$4*$B$39*G36,0)+B9</f>
        <v>50585</v>
      </c>
      <c r="H14" s="55">
        <f t="shared" ref="H14:M14" si="4">ROUNDDOWN($B$9*H37+$B$9*G37+$B$9*F37+$B$9*E37+$B$9*D37,0)</f>
        <v>41948</v>
      </c>
      <c r="I14" s="55">
        <f t="shared" si="4"/>
        <v>41811</v>
      </c>
      <c r="J14" s="55">
        <f t="shared" si="4"/>
        <v>41675</v>
      </c>
      <c r="K14" s="55">
        <f t="shared" si="4"/>
        <v>41539</v>
      </c>
      <c r="L14" s="55">
        <f t="shared" si="4"/>
        <v>41403</v>
      </c>
      <c r="M14" s="56">
        <f t="shared" si="4"/>
        <v>41268</v>
      </c>
      <c r="N14" s="20"/>
    </row>
    <row r="15" spans="1:14" ht="18" customHeight="1" x14ac:dyDescent="0.2">
      <c r="A15" s="52" t="s">
        <v>45</v>
      </c>
      <c r="B15" s="57"/>
      <c r="C15" s="55"/>
      <c r="D15" s="55"/>
      <c r="E15" s="55"/>
      <c r="F15" s="55"/>
      <c r="G15" s="55"/>
      <c r="H15" s="54">
        <f>ROUNDDOWN($B$4*$B$39*H36,0)+B9</f>
        <v>58920</v>
      </c>
      <c r="I15" s="55">
        <f>ROUNDDOWN($B$9*I37+$B$9*H37+$B$9*G37+$B$9*F37+$B$9*E37+$B$9*D37,0)</f>
        <v>50256</v>
      </c>
      <c r="J15" s="55">
        <f>ROUNDDOWN($B$9*J37+$B$9*I37+$B$9*H37+$B$9*G37+$B$9*F37+$B$9*E37,0)</f>
        <v>50092</v>
      </c>
      <c r="K15" s="55">
        <f>ROUNDDOWN($B$9*K37+$B$9*J37+$B$9*I37+$B$9*H37+$B$9*G37+$B$9*F37,0)</f>
        <v>49928</v>
      </c>
      <c r="L15" s="55">
        <f>ROUNDDOWN($B$9*L37+$B$9*K37+$B$9*J37+$B$9*I37+$B$9*H37+$B$9*G37,0)</f>
        <v>49765</v>
      </c>
      <c r="M15" s="56">
        <f>ROUNDDOWN($B$9*M37+$B$9*L37+$B$9*K37+$B$9*J37+$B$9*I37+$B$9*H37,0)</f>
        <v>49603</v>
      </c>
      <c r="N15" s="20"/>
    </row>
    <row r="16" spans="1:14" ht="18" customHeight="1" x14ac:dyDescent="0.2">
      <c r="A16" s="52" t="s">
        <v>46</v>
      </c>
      <c r="B16" s="58"/>
      <c r="C16" s="55"/>
      <c r="D16" s="55"/>
      <c r="E16" s="55"/>
      <c r="F16" s="55"/>
      <c r="G16" s="55"/>
      <c r="H16" s="55"/>
      <c r="I16" s="54">
        <f>ROUNDDOWN($B$4*$B$39*I36,0)+B9</f>
        <v>67228</v>
      </c>
      <c r="J16" s="55">
        <f>ROUNDDOWN($B$9*J37+$B$9*I37+$B$9*H37+$B$9*G37+$B$9*F37+$B$9*E37+$B$9*D37,0)</f>
        <v>58536</v>
      </c>
      <c r="K16" s="55">
        <f>ROUNDDOWN($B$9*K37+$B$9*J37+$B$9*I37+$B$9*H37+$B$9*G37+$B$9*F37+$B$9*E37,0)</f>
        <v>58345</v>
      </c>
      <c r="L16" s="55">
        <f>ROUNDDOWN($B$9*L37+$B$9*K37+$B$9*J37+$B$9*I37+$B$9*H37+$B$9*G37+$B$9*F37,0)</f>
        <v>58155</v>
      </c>
      <c r="M16" s="56">
        <f>ROUNDDOWN($B$9*M37+$B$9*L37+$B$9*K37+$B$9*J37+$B$9*I37+$B$9*H37+$B$9*G37,0)</f>
        <v>57965</v>
      </c>
      <c r="N16" s="20"/>
    </row>
    <row r="17" spans="1:14" ht="18" customHeight="1" x14ac:dyDescent="0.2">
      <c r="A17" s="52" t="s">
        <v>47</v>
      </c>
      <c r="B17" s="57"/>
      <c r="C17" s="55"/>
      <c r="D17" s="55"/>
      <c r="E17" s="55"/>
      <c r="F17" s="55"/>
      <c r="G17" s="55"/>
      <c r="H17" s="55"/>
      <c r="I17" s="55"/>
      <c r="J17" s="54">
        <f>ROUNDDOWN($B$4*$B$39*J36,0)+B9</f>
        <v>75509</v>
      </c>
      <c r="K17" s="55">
        <f>ROUNDDOWN($B$9*K37+$B$9*J37+$B$9*I37+$B$9*H37+$B$9*G37+$B$9*F37+$B$9*E37+$B$9*D37,0)</f>
        <v>66790</v>
      </c>
      <c r="L17" s="55">
        <f>ROUNDDOWN($B$9*L37+$B$9*K37+$B$9*J37+$B$9*I37+$B$9*H37+$B$9*G37+$B$9*F37+$B$9*E37,0)</f>
        <v>66572</v>
      </c>
      <c r="M17" s="56">
        <f>ROUNDDOWN($B$9*M37+$B$9*L37+$B$9*K37+$B$9*J37+$B$9*I37+$B$9*H37+$B$9*G37+$B$9*F37,0)</f>
        <v>66355</v>
      </c>
      <c r="N17" s="20"/>
    </row>
    <row r="18" spans="1:14" ht="18" customHeight="1" x14ac:dyDescent="0.2">
      <c r="A18" s="52" t="s">
        <v>48</v>
      </c>
      <c r="B18" s="58"/>
      <c r="C18" s="55"/>
      <c r="D18" s="55"/>
      <c r="E18" s="55"/>
      <c r="F18" s="55"/>
      <c r="G18" s="55"/>
      <c r="H18" s="55"/>
      <c r="I18" s="55"/>
      <c r="J18" s="55"/>
      <c r="K18" s="54">
        <f>ROUNDDOWN($B$4*$B$39*K36,0)+B9</f>
        <v>83762</v>
      </c>
      <c r="L18" s="55">
        <f>ROUNDDOWN($B$9*L37+$B$9*K37+$B$9*J37+$B$9*I37+$B$9*H37+$B$9*G37+$B$9*F37+$B$9*E37+$B$9*D37,0)</f>
        <v>75017</v>
      </c>
      <c r="M18" s="56">
        <f>ROUNDDOWN($B$9*M37+$B$9*L37+$B$9*K37+$B$9*J37+$B$9*I37+$B$9*H37+$B$9*G37+$B$9*F37+$B$9*E37,0)</f>
        <v>74772</v>
      </c>
      <c r="N18" s="20"/>
    </row>
    <row r="19" spans="1:14" ht="18" customHeight="1" x14ac:dyDescent="0.2">
      <c r="A19" s="52" t="s">
        <v>49</v>
      </c>
      <c r="B19" s="57"/>
      <c r="C19" s="55"/>
      <c r="D19" s="55"/>
      <c r="E19" s="55"/>
      <c r="F19" s="55"/>
      <c r="G19" s="55"/>
      <c r="H19" s="55"/>
      <c r="I19" s="55"/>
      <c r="J19" s="55"/>
      <c r="K19" s="55"/>
      <c r="L19" s="54">
        <f>ROUNDDOWN($B$4*$B$39*L36,0)+B9</f>
        <v>91989</v>
      </c>
      <c r="M19" s="56">
        <f>ROUNDDOWN($B$9*M37+$B$9*L37+$B$9*K37+$B$9*J37+$B$9*I37+$B$9*H37+$B$9*G37+$B$9*F37+$B$9*E37+$B$9*D37,0)</f>
        <v>83216</v>
      </c>
      <c r="N19" s="20"/>
    </row>
    <row r="20" spans="1:14" ht="18" customHeight="1" x14ac:dyDescent="0.2">
      <c r="A20" s="52" t="s">
        <v>50</v>
      </c>
      <c r="B20" s="58"/>
      <c r="C20" s="55"/>
      <c r="D20" s="55"/>
      <c r="E20" s="55"/>
      <c r="F20" s="55"/>
      <c r="G20" s="55"/>
      <c r="H20" s="55"/>
      <c r="I20" s="55"/>
      <c r="J20" s="55"/>
      <c r="K20" s="55"/>
      <c r="L20" s="59"/>
      <c r="M20" s="60">
        <f>ROUNDDOWN($B$4*$B$39*M36,0)+B9</f>
        <v>100189</v>
      </c>
      <c r="N20" s="24"/>
    </row>
    <row r="21" spans="1:14" ht="18" customHeight="1" thickBot="1" x14ac:dyDescent="0.25">
      <c r="A21" s="61" t="s">
        <v>51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20"/>
    </row>
    <row r="22" spans="1:14" ht="18" customHeight="1" x14ac:dyDescent="0.2">
      <c r="A22" s="65" t="s">
        <v>52</v>
      </c>
      <c r="B22" s="66">
        <f>B8+B9</f>
        <v>51000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20"/>
    </row>
    <row r="23" spans="1:14" ht="18" customHeight="1" x14ac:dyDescent="0.2">
      <c r="A23" s="65" t="s">
        <v>53</v>
      </c>
      <c r="B23" s="53"/>
      <c r="C23" s="67">
        <f t="shared" ref="C23:M23" si="5">C8+C10</f>
        <v>101833</v>
      </c>
      <c r="D23" s="68">
        <f t="shared" si="5"/>
        <v>135528</v>
      </c>
      <c r="E23" s="68">
        <f t="shared" si="5"/>
        <v>177587</v>
      </c>
      <c r="F23" s="68">
        <f t="shared" si="5"/>
        <v>219507</v>
      </c>
      <c r="G23" s="68">
        <f t="shared" si="5"/>
        <v>261291</v>
      </c>
      <c r="H23" s="68">
        <f t="shared" si="5"/>
        <v>302938</v>
      </c>
      <c r="I23" s="68">
        <f t="shared" si="5"/>
        <v>344449</v>
      </c>
      <c r="J23" s="68">
        <f t="shared" si="5"/>
        <v>385825</v>
      </c>
      <c r="K23" s="68">
        <f t="shared" si="5"/>
        <v>427066</v>
      </c>
      <c r="L23" s="68">
        <f t="shared" si="5"/>
        <v>468173</v>
      </c>
      <c r="M23" s="69">
        <f t="shared" si="5"/>
        <v>509145</v>
      </c>
      <c r="N23" s="20"/>
    </row>
    <row r="24" spans="1:14" ht="18" customHeight="1" x14ac:dyDescent="0.2">
      <c r="A24" s="65" t="s">
        <v>54</v>
      </c>
      <c r="B24" s="57"/>
      <c r="C24" s="55"/>
      <c r="D24" s="67">
        <f t="shared" ref="D24:M24" si="6">D8+D11</f>
        <v>152500</v>
      </c>
      <c r="E24" s="55">
        <f t="shared" si="6"/>
        <v>186031</v>
      </c>
      <c r="F24" s="55">
        <f t="shared" si="6"/>
        <v>227924</v>
      </c>
      <c r="G24" s="55">
        <f t="shared" si="6"/>
        <v>269680</v>
      </c>
      <c r="H24" s="55">
        <f t="shared" si="6"/>
        <v>311301</v>
      </c>
      <c r="I24" s="55">
        <f t="shared" si="6"/>
        <v>352784</v>
      </c>
      <c r="J24" s="55">
        <f t="shared" si="6"/>
        <v>394133</v>
      </c>
      <c r="K24" s="55">
        <f t="shared" si="6"/>
        <v>435347</v>
      </c>
      <c r="L24" s="55">
        <f t="shared" si="6"/>
        <v>476427</v>
      </c>
      <c r="M24" s="56">
        <f t="shared" si="6"/>
        <v>517372</v>
      </c>
      <c r="N24" s="20"/>
    </row>
    <row r="25" spans="1:14" ht="18" customHeight="1" x14ac:dyDescent="0.2">
      <c r="A25" s="65" t="s">
        <v>55</v>
      </c>
      <c r="B25" s="58"/>
      <c r="C25" s="55"/>
      <c r="D25" s="55"/>
      <c r="E25" s="67">
        <f t="shared" ref="E25:M25" si="7">E8+E12</f>
        <v>203003</v>
      </c>
      <c r="F25" s="68">
        <f t="shared" si="7"/>
        <v>236369</v>
      </c>
      <c r="G25" s="55">
        <f t="shared" si="7"/>
        <v>278097</v>
      </c>
      <c r="H25" s="55">
        <f t="shared" si="7"/>
        <v>319690</v>
      </c>
      <c r="I25" s="55">
        <f t="shared" si="7"/>
        <v>361146</v>
      </c>
      <c r="J25" s="55">
        <f t="shared" si="7"/>
        <v>402468</v>
      </c>
      <c r="K25" s="55">
        <f t="shared" si="7"/>
        <v>443654</v>
      </c>
      <c r="L25" s="55">
        <f t="shared" si="7"/>
        <v>484707</v>
      </c>
      <c r="M25" s="56">
        <f t="shared" si="7"/>
        <v>525626</v>
      </c>
      <c r="N25" s="20"/>
    </row>
    <row r="26" spans="1:14" ht="18" customHeight="1" x14ac:dyDescent="0.2">
      <c r="A26" s="65" t="s">
        <v>56</v>
      </c>
      <c r="B26" s="57"/>
      <c r="C26" s="55"/>
      <c r="D26" s="55"/>
      <c r="E26" s="55"/>
      <c r="F26" s="67">
        <f t="shared" ref="F26:M26" si="8">F8+F13</f>
        <v>253341</v>
      </c>
      <c r="G26" s="55">
        <f t="shared" si="8"/>
        <v>286542</v>
      </c>
      <c r="H26" s="55">
        <f t="shared" si="8"/>
        <v>328107</v>
      </c>
      <c r="I26" s="55">
        <f t="shared" si="8"/>
        <v>369536</v>
      </c>
      <c r="J26" s="55">
        <f t="shared" si="8"/>
        <v>410830</v>
      </c>
      <c r="K26" s="55">
        <f t="shared" si="8"/>
        <v>451989</v>
      </c>
      <c r="L26" s="55">
        <f t="shared" si="8"/>
        <v>493015</v>
      </c>
      <c r="M26" s="56">
        <f t="shared" si="8"/>
        <v>533906</v>
      </c>
      <c r="N26" s="20"/>
    </row>
    <row r="27" spans="1:14" ht="18" customHeight="1" x14ac:dyDescent="0.2">
      <c r="A27" s="65" t="s">
        <v>57</v>
      </c>
      <c r="B27" s="58"/>
      <c r="C27" s="55"/>
      <c r="D27" s="55"/>
      <c r="E27" s="55"/>
      <c r="F27" s="55"/>
      <c r="G27" s="67">
        <f t="shared" ref="G27:M27" si="9">G8+G14</f>
        <v>303514</v>
      </c>
      <c r="H27" s="55">
        <f t="shared" si="9"/>
        <v>336552</v>
      </c>
      <c r="I27" s="55">
        <f t="shared" si="9"/>
        <v>377953</v>
      </c>
      <c r="J27" s="55">
        <f t="shared" si="9"/>
        <v>419220</v>
      </c>
      <c r="K27" s="55">
        <f t="shared" si="9"/>
        <v>460352</v>
      </c>
      <c r="L27" s="55">
        <f t="shared" si="9"/>
        <v>501350</v>
      </c>
      <c r="M27" s="56">
        <f t="shared" si="9"/>
        <v>542214</v>
      </c>
      <c r="N27" s="20"/>
    </row>
    <row r="28" spans="1:14" ht="18" customHeight="1" x14ac:dyDescent="0.2">
      <c r="A28" s="65" t="s">
        <v>58</v>
      </c>
      <c r="B28" s="57"/>
      <c r="C28" s="55"/>
      <c r="D28" s="55"/>
      <c r="E28" s="55"/>
      <c r="F28" s="55"/>
      <c r="G28" s="55"/>
      <c r="H28" s="67">
        <f t="shared" ref="H28:M28" si="10">H8+H15</f>
        <v>353524</v>
      </c>
      <c r="I28" s="55">
        <f t="shared" si="10"/>
        <v>386398</v>
      </c>
      <c r="J28" s="55">
        <f t="shared" si="10"/>
        <v>427637</v>
      </c>
      <c r="K28" s="55">
        <f t="shared" si="10"/>
        <v>468741</v>
      </c>
      <c r="L28" s="55">
        <f t="shared" si="10"/>
        <v>509712</v>
      </c>
      <c r="M28" s="56">
        <f t="shared" si="10"/>
        <v>550549</v>
      </c>
      <c r="N28" s="20"/>
    </row>
    <row r="29" spans="1:14" ht="18" customHeight="1" x14ac:dyDescent="0.2">
      <c r="A29" s="65" t="s">
        <v>59</v>
      </c>
      <c r="B29" s="58"/>
      <c r="C29" s="55"/>
      <c r="D29" s="55"/>
      <c r="E29" s="55"/>
      <c r="F29" s="55"/>
      <c r="G29" s="55"/>
      <c r="H29" s="55"/>
      <c r="I29" s="67">
        <f>I8+I16</f>
        <v>403370</v>
      </c>
      <c r="J29" s="55">
        <f>J8+J16</f>
        <v>436081</v>
      </c>
      <c r="K29" s="55">
        <f>K8+K16</f>
        <v>477158</v>
      </c>
      <c r="L29" s="55">
        <f>L8+L16</f>
        <v>518102</v>
      </c>
      <c r="M29" s="56">
        <f>M8+M16</f>
        <v>558911</v>
      </c>
      <c r="N29" s="20"/>
    </row>
    <row r="30" spans="1:14" ht="18" customHeight="1" x14ac:dyDescent="0.2">
      <c r="A30" s="65" t="s">
        <v>60</v>
      </c>
      <c r="B30" s="57"/>
      <c r="C30" s="55"/>
      <c r="D30" s="55"/>
      <c r="E30" s="55"/>
      <c r="F30" s="55"/>
      <c r="G30" s="55"/>
      <c r="H30" s="55"/>
      <c r="I30" s="55"/>
      <c r="J30" s="67">
        <f>J8+J17</f>
        <v>453054</v>
      </c>
      <c r="K30" s="55">
        <f>K8+K17</f>
        <v>485603</v>
      </c>
      <c r="L30" s="55">
        <f>L8+L17</f>
        <v>526519</v>
      </c>
      <c r="M30" s="56">
        <f>M8+M17</f>
        <v>567301</v>
      </c>
      <c r="N30" s="20"/>
    </row>
    <row r="31" spans="1:14" ht="18" customHeight="1" x14ac:dyDescent="0.2">
      <c r="A31" s="65" t="s">
        <v>61</v>
      </c>
      <c r="B31" s="58"/>
      <c r="C31" s="55"/>
      <c r="D31" s="55"/>
      <c r="E31" s="55"/>
      <c r="F31" s="55"/>
      <c r="G31" s="55"/>
      <c r="H31" s="55"/>
      <c r="I31" s="55"/>
      <c r="J31" s="68"/>
      <c r="K31" s="67">
        <f>K8+K18</f>
        <v>502575</v>
      </c>
      <c r="L31" s="55">
        <f>L8+L18</f>
        <v>534964</v>
      </c>
      <c r="M31" s="56">
        <f>M8+M18</f>
        <v>575718</v>
      </c>
      <c r="N31" s="20"/>
    </row>
    <row r="32" spans="1:14" ht="18" customHeight="1" x14ac:dyDescent="0.2">
      <c r="A32" s="65" t="s">
        <v>62</v>
      </c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67">
        <f>L8+L19</f>
        <v>551936</v>
      </c>
      <c r="M32" s="56">
        <f>M8+M19</f>
        <v>584162</v>
      </c>
      <c r="N32" s="20"/>
    </row>
    <row r="33" spans="1:14" ht="18" customHeight="1" x14ac:dyDescent="0.2">
      <c r="A33" s="65" t="s">
        <v>63</v>
      </c>
      <c r="B33" s="58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70">
        <f>M8+M20</f>
        <v>601135</v>
      </c>
      <c r="N33" s="24"/>
    </row>
    <row r="34" spans="1:14" ht="18" customHeight="1" x14ac:dyDescent="0.2">
      <c r="A34" s="65" t="s">
        <v>64</v>
      </c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20"/>
    </row>
    <row r="35" spans="1:14" ht="18" customHeight="1" x14ac:dyDescent="0.2">
      <c r="A35" s="11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4" ht="18" customHeight="1" x14ac:dyDescent="0.2">
      <c r="A36" s="11" t="s">
        <v>6</v>
      </c>
      <c r="B36" s="10">
        <v>1</v>
      </c>
      <c r="C36" s="12">
        <v>0.99673694300000004</v>
      </c>
      <c r="D36" s="12">
        <v>1.99022147</v>
      </c>
      <c r="E36" s="12">
        <v>2.9804642000000001</v>
      </c>
      <c r="F36" s="12">
        <v>3.9674757299999999</v>
      </c>
      <c r="G36" s="12">
        <v>4.9512665699999996</v>
      </c>
      <c r="H36" s="12">
        <v>5.9318472499999997</v>
      </c>
      <c r="I36" s="12">
        <v>6.9092282300000001</v>
      </c>
      <c r="J36" s="12">
        <v>7.8834199600000003</v>
      </c>
      <c r="K36" s="12">
        <v>8.8544328500000002</v>
      </c>
      <c r="L36" s="12">
        <v>9.8222772700000007</v>
      </c>
      <c r="M36" s="13">
        <v>10.78696356</v>
      </c>
    </row>
    <row r="37" spans="1:14" ht="18" customHeight="1" x14ac:dyDescent="0.2">
      <c r="A37" s="11" t="s">
        <v>7</v>
      </c>
      <c r="B37" s="14" t="s">
        <v>0</v>
      </c>
      <c r="C37" s="12">
        <v>0.99673694300000004</v>
      </c>
      <c r="D37" s="12">
        <v>0.99348453000000003</v>
      </c>
      <c r="E37" s="12">
        <v>0.99024272999999996</v>
      </c>
      <c r="F37" s="12">
        <v>0.98701152999999997</v>
      </c>
      <c r="G37" s="12">
        <v>0.98379084000000006</v>
      </c>
      <c r="H37" s="12">
        <v>0.98058067999999998</v>
      </c>
      <c r="I37" s="12">
        <v>0.97738097999999995</v>
      </c>
      <c r="J37" s="12">
        <v>0.97419173000000003</v>
      </c>
      <c r="K37" s="12">
        <v>0.97101289000000002</v>
      </c>
      <c r="L37" s="12">
        <v>0.96784442000000004</v>
      </c>
      <c r="M37" s="13">
        <v>0.96468628999999995</v>
      </c>
    </row>
    <row r="38" spans="1:14" ht="18" customHeight="1" x14ac:dyDescent="0.2">
      <c r="A38" s="11" t="s">
        <v>8</v>
      </c>
      <c r="B38" s="9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4" ht="18" customHeight="1" thickBot="1" x14ac:dyDescent="0.25">
      <c r="A39" s="15" t="s">
        <v>9</v>
      </c>
      <c r="B39" s="16">
        <v>17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1:14" ht="18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s="21" customFormat="1" ht="18" customHeight="1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</sheetData>
  <sheetProtection algorithmName="SHA-512" hashValue="ecelQ1PcZRYIPVkflX/kOGgHpY6+FBr8sB4RFQEtHtbvM/+K/iGdqhElKY6emIAq7MqJ250oCRxDST0y8ta7xw==" saltValue="jCkTeUvTwAM4haWlAKVOqw==" spinCount="100000" sheet="1" selectLockedCells="1"/>
  <phoneticPr fontId="2"/>
  <printOptions horizontalCentered="1" verticalCentered="1"/>
  <pageMargins left="0.19685039370078741" right="0" top="0.19685039370078741" bottom="0.19685039370078741" header="0" footer="0"/>
  <pageSetup paperSize="9" scale="77" orientation="landscape" horizontalDpi="4294967292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 xmlns="http://schemas.microsoft.com/sharepoint/v3" xsi:nil="true"/>
    <kimitsukubun xmlns="c582394c-8c30-412d-b83b-74f17f37693a">Confidential</kimitsukubun>
    <_dlc_ExpireDateSaved xmlns="http://schemas.microsoft.com/sharepoint/v3" xsi:nil="true"/>
    <TaxCatchAll xmlns="c582394c-8c30-412d-b83b-74f17f37693a" xsi:nil="true"/>
    <_Flow_SignoffStatus xmlns="76d2531d-8ca3-49ee-8f4d-e9750af2ca4b" xsi:nil="true"/>
    <lcf76f155ced4ddcb4097134ff3c332f xmlns="76d2531d-8ca3-49ee-8f4d-e9750af2ca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10 yrs retention" ma:contentTypeID="0x01010094832716479F774DA04E673083BF6D9F00ED4A3A1DD5AA2D48A26D4061F3788B1E" ma:contentTypeVersion="28" ma:contentTypeDescription="" ma:contentTypeScope="" ma:versionID="03766b59ef9b9482d47358999c64fdd9">
  <xsd:schema xmlns:xsd="http://www.w3.org/2001/XMLSchema" xmlns:xs="http://www.w3.org/2001/XMLSchema" xmlns:p="http://schemas.microsoft.com/office/2006/metadata/properties" xmlns:ns1="http://schemas.microsoft.com/sharepoint/v3" xmlns:ns2="c582394c-8c30-412d-b83b-74f17f37693a" xmlns:ns3="76d2531d-8ca3-49ee-8f4d-e9750af2ca4b" xmlns:ns4="57cc2075-edc7-4c76-b3bb-1f3a32a20dc2" targetNamespace="http://schemas.microsoft.com/office/2006/metadata/properties" ma:root="true" ma:fieldsID="0c1ea7511590281ab9268b47d17f7d57" ns1:_="" ns2:_="" ns3:_="" ns4:_="">
    <xsd:import namespace="http://schemas.microsoft.com/sharepoint/v3"/>
    <xsd:import namespace="c582394c-8c30-412d-b83b-74f17f37693a"/>
    <xsd:import namespace="76d2531d-8ca3-49ee-8f4d-e9750af2ca4b"/>
    <xsd:import namespace="57cc2075-edc7-4c76-b3bb-1f3a32a20dc2"/>
    <xsd:element name="properties">
      <xsd:complexType>
        <xsd:sequence>
          <xsd:element name="documentManagement">
            <xsd:complexType>
              <xsd:all>
                <xsd:element ref="ns2:kimitsukubun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2394c-8c30-412d-b83b-74f17f37693a" elementFormDefault="qualified">
    <xsd:import namespace="http://schemas.microsoft.com/office/2006/documentManagement/types"/>
    <xsd:import namespace="http://schemas.microsoft.com/office/infopath/2007/PartnerControls"/>
    <xsd:element name="kimitsukubun" ma:index="8" ma:displayName="Classification Level" ma:default="Confidential" ma:description="文書の機密区分を選択します。 &#10;既定値は「社外秘」です。" ma:format="RadioButtons" ma:internalName="ClassificationLevel">
      <xsd:simpleType>
        <xsd:restriction base="dms:Choice">
          <xsd:enumeration value="Secret"/>
          <xsd:enumeration value="Strictly Confidential"/>
          <xsd:enumeration value="Confidential"/>
          <xsd:enumeration value="Public"/>
        </xsd:restriction>
      </xsd:simpleType>
    </xsd:element>
    <xsd:element name="TaxCatchAll" ma:index="25" nillable="true" ma:displayName="Taxonomy Catch All Column" ma:hidden="true" ma:list="{DCAF3D33-894C-492C-AEA6-91C49AE8218A}" ma:internalName="TaxCatchAll" ma:showField="CatchAllData" ma:web="{57cc2075-edc7-4c76-b3bb-1f3a32a20dc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2531d-8ca3-49ee-8f4d-e9750af2c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78fdf1-220b-410e-9ee7-df7be649ee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2075-edc7-4c76-b3bb-1f3a32a20dc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0C3D97-E3B9-4104-BD28-F488E7945D1E}">
  <ds:schemaRefs>
    <ds:schemaRef ds:uri="c582394c-8c30-412d-b83b-74f17f37693a"/>
    <ds:schemaRef ds:uri="http://schemas.microsoft.com/sharepoint/v3"/>
    <ds:schemaRef ds:uri="http://schemas.microsoft.com/office/2006/documentManagement/types"/>
    <ds:schemaRef ds:uri="76d2531d-8ca3-49ee-8f4d-e9750af2ca4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57cc2075-edc7-4c76-b3bb-1f3a32a20dc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A0137D-C21B-45FB-B529-54FB1B860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D4D0DF-9EA8-4527-A236-165B1A125B4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9AABBB8-6B51-4DEE-85FB-730B4FE43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82394c-8c30-412d-b83b-74f17f37693a"/>
    <ds:schemaRef ds:uri="76d2531d-8ca3-49ee-8f4d-e9750af2ca4b"/>
    <ds:schemaRef ds:uri="57cc2075-edc7-4c76-b3bb-1f3a32a20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2024年度前納表</vt:lpstr>
    </vt:vector>
  </TitlesOfParts>
  <Company>協和発酵工業株式会社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杉本伊久江 Ikue Sugimoto</cp:lastModifiedBy>
  <cp:lastPrinted>2024-02-27T03:38:44Z</cp:lastPrinted>
  <dcterms:created xsi:type="dcterms:W3CDTF">2001-01-26T01:43:12Z</dcterms:created>
  <dcterms:modified xsi:type="dcterms:W3CDTF">2024-02-29T08:56:19Z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914485049</vt:i4>
  </property>
  <property fmtid="{D5CDD505-2E9C-101B-9397-08002B2CF9AE}" pid="3" name="_EmailSubject">
    <vt:lpwstr>協和発酵健保：ホームページの更新について①</vt:lpwstr>
  </property>
  <property fmtid="{D5CDD505-2E9C-101B-9397-08002B2CF9AE}" pid="4" name="_AuthorEmail">
    <vt:lpwstr>m.hataya@kyowa.co.jp</vt:lpwstr>
  </property>
  <property fmtid="{D5CDD505-2E9C-101B-9397-08002B2CF9AE}" pid="5" name="_AuthorEmailDisplayName">
    <vt:lpwstr>幡谷まり子</vt:lpwstr>
  </property>
  <property fmtid="{D5CDD505-2E9C-101B-9397-08002B2CF9AE}" pid="6" name="_NewReviewCycle">
    <vt:lpwstr/>
  </property>
  <property fmtid="{D5CDD505-2E9C-101B-9397-08002B2CF9AE}" pid="7" name="_PreviousAdHocReviewCycleID">
    <vt:i4>-1534904390</vt:i4>
  </property>
  <property fmtid="{D5CDD505-2E9C-101B-9397-08002B2CF9AE}" pid="8" name="_ReviewingToolsShownOnce">
    <vt:lpwstr/>
  </property>
  <property fmtid="{D5CDD505-2E9C-101B-9397-08002B2CF9AE}" pid="9" name="_dlc_policyId">
    <vt:lpwstr/>
  </property>
  <property fmtid="{D5CDD505-2E9C-101B-9397-08002B2CF9AE}" pid="10" name="ContentTypeId">
    <vt:lpwstr>0x01010094832716479F774DA04E673083BF6D9F00ED4A3A1DD5AA2D48A26D4061F3788B1E</vt:lpwstr>
  </property>
  <property fmtid="{D5CDD505-2E9C-101B-9397-08002B2CF9AE}" pid="11" name="ItemRetentionFormula">
    <vt:lpwstr/>
  </property>
  <property fmtid="{D5CDD505-2E9C-101B-9397-08002B2CF9AE}" pid="12" name="MediaServiceImageTags">
    <vt:lpwstr/>
  </property>
</Properties>
</file>